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PAYBACK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<sst xmlns="http://schemas.openxmlformats.org/spreadsheetml/2006/main" count="22" uniqueCount="20">
  <si>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</t>
  </si>
  <si>
    <t>K</t>
  </si>
  <si>
    <t>n</t>
  </si>
  <si>
    <t>r</t>
  </si>
  <si>
    <t>CFr</t>
  </si>
  <si>
    <t>Vo,r</t>
  </si>
  <si>
    <t>Sumatoria</t>
  </si>
  <si>
    <t>Diferencia</t>
  </si>
  <si>
    <t>días</t>
  </si>
  <si>
    <t>semanas</t>
  </si>
  <si>
    <t>meses</t>
  </si>
  <si>
    <t>PAY-BACK EN:</t>
  </si>
  <si>
    <t>días completos</t>
  </si>
  <si>
    <t>años</t>
  </si>
  <si>
    <t>semanas completas</t>
  </si>
  <si>
    <t>meses completos</t>
  </si>
  <si>
    <t>Plantilla EXCEL para cálculos de PAY-BACK</t>
  </si>
  <si>
    <t>Ejemplo:  Se  trata de conocer el pay-back o periodo de recuperación de una inversión con desembolso de 5.000 euros que durante cuatro años recibirá</t>
  </si>
  <si>
    <t>los flujos B8 a B11, que se descontarán a un coste de capital del 8%. Resultado: como se ve la inversión se recupera en dos años y 329,3 días ( 2 años y</t>
  </si>
  <si>
    <t>46,9 semanas, o bien dos años y 10,8 meses , es lo mismo)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</si>
</sst>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\ &quot;€&quot;;[Red]\-#,##0.0\ &quot;€&quot;"/>
    <numFmt numFmtId="166" formatCode="#,##0.000\ &quot;€&quot;;[Red]\-#,##0.000\ &quot;€&quot;"/>
    <numFmt numFmtId="167" formatCode="#,##0.0000\ &quot;€&quot;;[Red]\-#,##0.0000\ &quot;€&quot;"/>
    <numFmt numFmtId="168" formatCode="0.0000%"/>
    <numFmt numFmtId="169" formatCode="0.000%"/>
    <numFmt numFmtId="170" formatCode="#,##0.00\ &quot;€&quot;"/>
    <numFmt numFmtId="171" formatCode="0.00_ ;[Red]\-0.00\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8" fontId="0" fillId="0" borderId="11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17" sqref="B17"/>
    </sheetView>
  </sheetViews>
  <sheetFormatPr defaultColWidth="11.421875" defaultRowHeight="12.75"/>
  <cols>
    <col min="7" max="7" width="5.57421875" style="0" customWidth="1"/>
    <col min="10" max="10" width="4.8515625" style="0" customWidth="1"/>
    <col min="13" max="13" width="5.140625" style="0" customWidth="1"/>
  </cols>
  <sheetData>
    <row r="1" spans="1:13" ht="19.5" customHeight="1">
      <c r="A1" s="1" t="s">
        <v>0</v>
      </c>
      <c r="B1" s="16">
        <v>5000</v>
      </c>
      <c r="E1" s="38" t="s">
        <v>16</v>
      </c>
      <c r="L1" s="19"/>
      <c r="M1" s="19"/>
    </row>
    <row r="2" spans="1:2" ht="19.5" customHeight="1">
      <c r="A2" s="1" t="s">
        <v>1</v>
      </c>
      <c r="B2">
        <v>0.08</v>
      </c>
    </row>
    <row r="3" spans="1:2" ht="19.5" customHeight="1">
      <c r="A3" s="1" t="s">
        <v>2</v>
      </c>
      <c r="B3">
        <v>4</v>
      </c>
    </row>
    <row r="4" ht="19.5" customHeight="1" thickBot="1"/>
    <row r="5" spans="1:14" ht="24.75" customHeight="1" thickTop="1">
      <c r="A5" s="2" t="s">
        <v>3</v>
      </c>
      <c r="B5" s="3" t="s">
        <v>4</v>
      </c>
      <c r="C5" s="3" t="s">
        <v>5</v>
      </c>
      <c r="D5" s="3" t="s">
        <v>6</v>
      </c>
      <c r="E5" s="23" t="s">
        <v>7</v>
      </c>
      <c r="F5" s="36" t="s">
        <v>11</v>
      </c>
      <c r="G5" s="36"/>
      <c r="H5" s="36"/>
      <c r="I5" s="36"/>
      <c r="J5" s="36"/>
      <c r="K5" s="36"/>
      <c r="L5" s="36"/>
      <c r="M5" s="36"/>
      <c r="N5" s="37"/>
    </row>
    <row r="6" spans="1:14" ht="24.75" customHeight="1" thickBot="1">
      <c r="A6" s="4"/>
      <c r="B6" s="5"/>
      <c r="C6" s="5"/>
      <c r="D6" s="5"/>
      <c r="E6" s="6"/>
      <c r="F6" s="22" t="s">
        <v>12</v>
      </c>
      <c r="G6" s="32" t="s">
        <v>13</v>
      </c>
      <c r="H6" s="21" t="s">
        <v>8</v>
      </c>
      <c r="I6" s="22" t="s">
        <v>14</v>
      </c>
      <c r="J6" s="32" t="s">
        <v>13</v>
      </c>
      <c r="K6" s="21" t="s">
        <v>9</v>
      </c>
      <c r="L6" s="22" t="s">
        <v>15</v>
      </c>
      <c r="M6" s="32" t="s">
        <v>13</v>
      </c>
      <c r="N6" s="21" t="s">
        <v>10</v>
      </c>
    </row>
    <row r="7" ht="24.75" customHeight="1" thickBot="1" thickTop="1"/>
    <row r="8" spans="1:14" ht="24.75" customHeight="1" thickTop="1">
      <c r="A8" s="7">
        <v>1</v>
      </c>
      <c r="B8" s="8">
        <v>1100</v>
      </c>
      <c r="C8" s="8">
        <f>B8*(1+B$2)^-A8</f>
        <v>1018.5185185185184</v>
      </c>
      <c r="D8" s="8">
        <f>D7+C8</f>
        <v>1018.5185185185184</v>
      </c>
      <c r="E8" s="9">
        <f>B$1-D8</f>
        <v>3981.4814814814818</v>
      </c>
      <c r="F8" s="24" t="str">
        <f>IF($E8&gt;=0,"-",($A7*365+($B1/$C8)*365))</f>
        <v>-</v>
      </c>
      <c r="G8" s="25" t="str">
        <f>IF(F8="-","-",INT(F8/365))</f>
        <v>-</v>
      </c>
      <c r="H8" s="26" t="str">
        <f>IF(F8="-","-",((F8/365)-($A8-1))*365)</f>
        <v>-</v>
      </c>
      <c r="I8" s="24" t="str">
        <f>IF($E8&gt;=0,"-",($A7*52+($B1/$C8)*52))</f>
        <v>-</v>
      </c>
      <c r="J8" s="25" t="str">
        <f>IF(I8="-","-",INT(I8/52))</f>
        <v>-</v>
      </c>
      <c r="K8" s="26" t="str">
        <f>IF(I8="-","-",((I8/52)-($A8-1))*52)</f>
        <v>-</v>
      </c>
      <c r="L8" s="18" t="str">
        <f>IF($E8&gt;=0,"-",($A7*12+($B1/$C8)*12))</f>
        <v>-</v>
      </c>
      <c r="M8" s="25" t="str">
        <f>IF(L8="-","-",INT(L8/12))</f>
        <v>-</v>
      </c>
      <c r="N8" s="26" t="str">
        <f>IF(L8="-","-",((L8/12)-($A8-1))*12)</f>
        <v>-</v>
      </c>
    </row>
    <row r="9" spans="1:14" ht="24.75" customHeight="1">
      <c r="A9" s="10">
        <v>2</v>
      </c>
      <c r="B9" s="11">
        <v>2420</v>
      </c>
      <c r="C9" s="11">
        <f>B9*(1+B$2)^-A9</f>
        <v>2074.7599451303154</v>
      </c>
      <c r="D9" s="11">
        <f>D8+C9</f>
        <v>3093.2784636488336</v>
      </c>
      <c r="E9" s="12">
        <f>B$1-D9</f>
        <v>1906.7215363511664</v>
      </c>
      <c r="F9" s="27" t="str">
        <f>IF($E9&gt;=0,"-",IF(E8&lt;0,"-",($A8*365+($E8/$C9)*365)))</f>
        <v>-</v>
      </c>
      <c r="G9" s="28" t="str">
        <f>IF(F9="-","-",INT(F9/365))</f>
        <v>-</v>
      </c>
      <c r="H9" s="29" t="str">
        <f>IF(F9="-","-",((F9/365)-($A9-1))*365)</f>
        <v>-</v>
      </c>
      <c r="I9" s="27" t="str">
        <f>IF($E9&gt;=0,"-",IF($E8&lt;0,"-",($A8*52+($E8/$C9)*52)))</f>
        <v>-</v>
      </c>
      <c r="J9" s="28" t="str">
        <f>IF(I9="-","-",INT(I9/52))</f>
        <v>-</v>
      </c>
      <c r="K9" s="29" t="str">
        <f>IF(I9="-","-",((I9/52)-($A9-1))*52)</f>
        <v>-</v>
      </c>
      <c r="L9" s="30" t="str">
        <f>IF($E9&gt;=0,"-",IF($E8&lt;0,"-",($A8*12+($E8/$C9)*12)))</f>
        <v>-</v>
      </c>
      <c r="M9" s="28" t="str">
        <f>IF(L9="-","-",INT(L9/12))</f>
        <v>-</v>
      </c>
      <c r="N9" s="29" t="str">
        <f>IF(L9="-","-",((L9/12)-($A9-1))*12)</f>
        <v>-</v>
      </c>
    </row>
    <row r="10" spans="1:14" ht="24.75" customHeight="1">
      <c r="A10" s="10">
        <v>3</v>
      </c>
      <c r="B10" s="11">
        <v>2662</v>
      </c>
      <c r="C10" s="11">
        <f>B10*(1+B$2)^-A10</f>
        <v>2113.1814255956915</v>
      </c>
      <c r="D10" s="11">
        <f>D9+C10</f>
        <v>5206.459889244525</v>
      </c>
      <c r="E10" s="12">
        <f>B$1-D10</f>
        <v>-206.45988924452467</v>
      </c>
      <c r="F10" s="27">
        <f>IF($E10&gt;=0,"-",IF(E9&lt;0,"-",($A9*365+($E9/$C10)*365)))</f>
        <v>1059.3391435011272</v>
      </c>
      <c r="G10" s="28">
        <f>IF(F10="-","-",INT(F10/365))</f>
        <v>2</v>
      </c>
      <c r="H10" s="29">
        <f>IF(F10="-","-",((F10/365)-($A10-1))*365)</f>
        <v>329.3391435011271</v>
      </c>
      <c r="I10" s="27">
        <f>IF($E10&gt;=0,"-",IF($E9&lt;0,"-",($A9*52+($E9/$C10)*52)))</f>
        <v>150.9195492111195</v>
      </c>
      <c r="J10" s="28">
        <f>IF(I10="-","-",INT(I10/52))</f>
        <v>2</v>
      </c>
      <c r="K10" s="29">
        <f>IF(I10="-","-",((I10/52)-($A10-1))*52)</f>
        <v>46.91954921111948</v>
      </c>
      <c r="L10" s="30">
        <f>IF($E10&gt;=0,"-",IF($E9&lt;0,"-",($A9*12+($E9/$C10)*12)))</f>
        <v>34.827588279489106</v>
      </c>
      <c r="M10" s="28">
        <f>IF(L10="-","-",INT(L10/12))</f>
        <v>2</v>
      </c>
      <c r="N10" s="29">
        <f>IF(L10="-","-",((L10/12)-($A10-1))*12)</f>
        <v>10.827588279489106</v>
      </c>
    </row>
    <row r="11" spans="1:14" ht="24.75" customHeight="1">
      <c r="A11" s="33">
        <v>4</v>
      </c>
      <c r="B11" s="34">
        <v>3600</v>
      </c>
      <c r="C11" s="11">
        <f>B11*(1+B$2)^-A11</f>
        <v>2646.1074700672316</v>
      </c>
      <c r="D11" s="11">
        <f>D10+C11</f>
        <v>7852.567359311756</v>
      </c>
      <c r="E11" s="35">
        <f>B$1-D11</f>
        <v>-2852.5673593117563</v>
      </c>
      <c r="F11" s="10" t="str">
        <f>IF($E11&gt;=0,"-",IF(E10&lt;0,"-",($A10*365+($E10/$C11)*365)))</f>
        <v>-</v>
      </c>
      <c r="G11" s="28" t="str">
        <f>IF(F11="-","-",INT(F11/365))</f>
        <v>-</v>
      </c>
      <c r="H11" s="29" t="str">
        <f>IF(F11="-","-",((F11/365)-($A11-1))*365)</f>
        <v>-</v>
      </c>
      <c r="I11" s="10" t="str">
        <f>IF($E11&gt;=0,"-",IF($E10&lt;0,"-",($A10*52+($E10/$C11)*52)))</f>
        <v>-</v>
      </c>
      <c r="J11" s="28" t="str">
        <f>IF(I11="-","-",INT(I11/52))</f>
        <v>-</v>
      </c>
      <c r="K11" s="29" t="str">
        <f>IF(I11="-","-",((I11/52)-($A11-1))*52)</f>
        <v>-</v>
      </c>
      <c r="L11" s="10" t="str">
        <f>IF($E11&gt;=0,"-",IF($E10&lt;0,"-",($A10*12+($E10/$C11)*12)))</f>
        <v>-</v>
      </c>
      <c r="M11" s="28" t="str">
        <f>IF(L11="-","-",INT(L11/12))</f>
        <v>-</v>
      </c>
      <c r="N11" s="29" t="str">
        <f>IF(L11="-","-",((L11/12)-($A11-1))*12)</f>
        <v>-</v>
      </c>
    </row>
    <row r="12" spans="1:14" ht="24.75" customHeight="1" thickBot="1">
      <c r="A12" s="13">
        <v>5</v>
      </c>
      <c r="B12" s="14">
        <v>0</v>
      </c>
      <c r="C12" s="14">
        <v>0</v>
      </c>
      <c r="D12" s="14">
        <v>0</v>
      </c>
      <c r="E12" s="15">
        <v>0</v>
      </c>
      <c r="F12" s="13" t="str">
        <f>IF($E12&gt;=0,"-",IF(E11&lt;0,"-",($A11*365+($E11/$C12)*365)))</f>
        <v>-</v>
      </c>
      <c r="G12" s="31" t="str">
        <f>IF(F12="-","-",INT(F12/365))</f>
        <v>-</v>
      </c>
      <c r="H12" s="20" t="str">
        <f>IF(F12="-","-",((F12/365)-($A12-1))*365)</f>
        <v>-</v>
      </c>
      <c r="I12" s="13" t="str">
        <f>IF($E12&gt;=0,"-",IF($E11&lt;0,"-",($A11*52+($E11/$C12)*52)))</f>
        <v>-</v>
      </c>
      <c r="J12" s="31" t="str">
        <f>IF(I12="-","-",INT(I12/52))</f>
        <v>-</v>
      </c>
      <c r="K12" s="20" t="str">
        <f>IF(I12="-","-",((I12/52)-($A12-1))*52)</f>
        <v>-</v>
      </c>
      <c r="L12" s="13" t="str">
        <f>IF($E12&gt;=0,"-",IF($E11&lt;0,"-",($A11*12+($E11/$C12)*12)))</f>
        <v>-</v>
      </c>
      <c r="M12" s="31" t="str">
        <f>IF(L12="-","-",INT(L12/12))</f>
        <v>-</v>
      </c>
      <c r="N12" s="20" t="str">
        <f>IF(L12="-","-",((L12/12)-($A12-1))*12)</f>
        <v>-</v>
      </c>
    </row>
    <row r="13" ht="13.5" thickTop="1"/>
    <row r="14" spans="1:3" ht="12.75">
      <c r="A14" s="16"/>
      <c r="B14" s="16"/>
      <c r="C14" s="17"/>
    </row>
    <row r="15" ht="12.75">
      <c r="B15" t="s">
        <v>17</v>
      </c>
    </row>
    <row r="16" spans="1:2" ht="12.75">
      <c r="A16" s="16"/>
      <c r="B16" s="16" t="s">
        <v>18</v>
      </c>
    </row>
    <row r="17" ht="12.75">
      <c r="B17" t="s">
        <v>19</v>
      </c>
    </row>
    <row r="25" ht="12.75">
      <c r="A25" s="17"/>
    </row>
  </sheetData>
  <mergeCells count="1">
    <mergeCell ref="F5:N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 Hernández</dc:creator>
  <cp:keywords/>
  <dc:description/>
  <cp:lastModifiedBy>Man</cp:lastModifiedBy>
  <dcterms:created xsi:type="dcterms:W3CDTF">2005-01-17T09:18:24Z</dcterms:created>
  <dcterms:modified xsi:type="dcterms:W3CDTF">2006-02-01T16:49:14Z</dcterms:modified>
  <cp:category/>
  <cp:version/>
  <cp:contentType/>
  <cp:contentStatus/>
</cp:coreProperties>
</file>